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cottsdale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<sst xmlns="http://schemas.openxmlformats.org/spreadsheetml/2006/main" count="93" uniqueCount="46">
  <si>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</si>
  <si>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</si>
  <si>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</si>
  <si>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</si>
  <si>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</si>
  <si>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</si>
  <si>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</si>
  <si>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</si>
  <si>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</si>
  <si>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</si>
  <si>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</si>
  <si>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</si>
  <si>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</si>
  <si>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</si>
  <si>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</si>
  <si>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</si>
  <si>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</si>
  <si>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</si>
  <si>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</si>
  <si>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</si>
  <si>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</si>
  <si>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</si>
  <si>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</si>
  <si>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</si>
  <si>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</si>
  <si>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</si>
  <si>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</si>
  <si>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</si>
  <si>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</si>
  <si>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</si>
  <si>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</si>
  <si>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</si>
  <si>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</si>
  <si>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</si>
  <si>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</si>
  <si>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</si>
  <si>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</si>
  <si>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</si>
  <si>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</si>
  <si>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</si>
  <si>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</si>
  <si>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</si>
  <si>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</si>
  <si>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</si>
  <si>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Scottsdale, Arizona</t>
  </si>
  <si>
    <t>Scottsdale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</si>
</sst>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62" sqref="G62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1.01</v>
      </c>
      <c r="C13" s="20">
        <f aca="true" t="shared" si="0" ref="C13:C24">(B13*0.623)</f>
        <v>0.62923</v>
      </c>
      <c r="D13" s="21">
        <f>$F$3</f>
        <v>1625</v>
      </c>
      <c r="E13" s="22">
        <f aca="true" t="shared" si="1" ref="E13:E24">(C13*D13)</f>
        <v>1022.49875</v>
      </c>
      <c r="F13" s="21">
        <f>$F$4</f>
        <v>0.9</v>
      </c>
      <c r="G13" s="23">
        <f aca="true" t="shared" si="2" ref="G13:G24">(E13*F13)</f>
        <v>920.248875</v>
      </c>
    </row>
    <row r="14" spans="1:7" ht="15" hidden="1" thickBot="1">
      <c r="A14" s="19" t="s">
        <v>18</v>
      </c>
      <c r="B14" s="58">
        <v>1.06</v>
      </c>
      <c r="C14" s="20">
        <f t="shared" si="0"/>
        <v>0.6603800000000001</v>
      </c>
      <c r="D14" s="17">
        <f aca="true" t="shared" si="3" ref="D14:D24">$D$13</f>
        <v>1625</v>
      </c>
      <c r="E14" s="22">
        <f t="shared" si="1"/>
        <v>1073.1175</v>
      </c>
      <c r="F14" s="17">
        <f aca="true" t="shared" si="4" ref="F14:F24">$F$13</f>
        <v>0.9</v>
      </c>
      <c r="G14" s="23">
        <f t="shared" si="2"/>
        <v>965.8057500000001</v>
      </c>
    </row>
    <row r="15" spans="1:7" ht="15" hidden="1" thickBot="1">
      <c r="A15" s="19" t="s">
        <v>19</v>
      </c>
      <c r="B15" s="58">
        <v>0.96</v>
      </c>
      <c r="C15" s="20">
        <f t="shared" si="0"/>
        <v>0.59808</v>
      </c>
      <c r="D15" s="17">
        <f t="shared" si="3"/>
        <v>1625</v>
      </c>
      <c r="E15" s="22">
        <f t="shared" si="1"/>
        <v>971.8799999999999</v>
      </c>
      <c r="F15" s="17">
        <f t="shared" si="4"/>
        <v>0.9</v>
      </c>
      <c r="G15" s="23">
        <f t="shared" si="2"/>
        <v>874.6919999999999</v>
      </c>
    </row>
    <row r="16" spans="1:7" ht="15" hidden="1" thickBot="1">
      <c r="A16" s="19" t="s">
        <v>20</v>
      </c>
      <c r="B16" s="58">
        <v>0.35</v>
      </c>
      <c r="C16" s="20">
        <f t="shared" si="0"/>
        <v>0.21805</v>
      </c>
      <c r="D16" s="17">
        <f t="shared" si="3"/>
        <v>1625</v>
      </c>
      <c r="E16" s="22">
        <f t="shared" si="1"/>
        <v>354.33125</v>
      </c>
      <c r="F16" s="17">
        <f t="shared" si="4"/>
        <v>0.9</v>
      </c>
      <c r="G16" s="23">
        <f t="shared" si="2"/>
        <v>318.898125</v>
      </c>
    </row>
    <row r="17" spans="1:7" ht="15" hidden="1" thickBot="1">
      <c r="A17" s="19" t="s">
        <v>21</v>
      </c>
      <c r="B17" s="58">
        <v>0.17</v>
      </c>
      <c r="C17" s="20">
        <f t="shared" si="0"/>
        <v>0.10591</v>
      </c>
      <c r="D17" s="17">
        <f t="shared" si="3"/>
        <v>1625</v>
      </c>
      <c r="E17" s="22">
        <f t="shared" si="1"/>
        <v>172.10375000000002</v>
      </c>
      <c r="F17" s="17">
        <f t="shared" si="4"/>
        <v>0.9</v>
      </c>
      <c r="G17" s="23">
        <f t="shared" si="2"/>
        <v>154.89337500000002</v>
      </c>
    </row>
    <row r="18" spans="1:7" ht="15" hidden="1" thickBot="1">
      <c r="A18" s="19" t="s">
        <v>22</v>
      </c>
      <c r="B18" s="58">
        <v>0.11</v>
      </c>
      <c r="C18" s="20">
        <f t="shared" si="0"/>
        <v>0.06853</v>
      </c>
      <c r="D18" s="17">
        <f t="shared" si="3"/>
        <v>1625</v>
      </c>
      <c r="E18" s="22">
        <f t="shared" si="1"/>
        <v>111.36124999999998</v>
      </c>
      <c r="F18" s="17">
        <f t="shared" si="4"/>
        <v>0.9</v>
      </c>
      <c r="G18" s="23">
        <f t="shared" si="2"/>
        <v>100.22512499999999</v>
      </c>
    </row>
    <row r="19" spans="1:7" ht="15" hidden="1" thickBot="1">
      <c r="A19" s="19" t="s">
        <v>23</v>
      </c>
      <c r="B19" s="58">
        <v>0.99</v>
      </c>
      <c r="C19" s="20">
        <f t="shared" si="0"/>
        <v>0.61677</v>
      </c>
      <c r="D19" s="17">
        <f t="shared" si="3"/>
        <v>1625</v>
      </c>
      <c r="E19" s="22">
        <f t="shared" si="1"/>
        <v>1002.25125</v>
      </c>
      <c r="F19" s="17">
        <f t="shared" si="4"/>
        <v>0.9</v>
      </c>
      <c r="G19" s="23">
        <f t="shared" si="2"/>
        <v>902.0261250000001</v>
      </c>
    </row>
    <row r="20" spans="1:7" ht="15" hidden="1" thickBot="1">
      <c r="A20" s="19" t="s">
        <v>24</v>
      </c>
      <c r="B20" s="58">
        <v>1.05</v>
      </c>
      <c r="C20" s="20">
        <f t="shared" si="0"/>
        <v>0.65415</v>
      </c>
      <c r="D20" s="17">
        <f t="shared" si="3"/>
        <v>1625</v>
      </c>
      <c r="E20" s="22">
        <f t="shared" si="1"/>
        <v>1062.99375</v>
      </c>
      <c r="F20" s="17">
        <f t="shared" si="4"/>
        <v>0.9</v>
      </c>
      <c r="G20" s="23">
        <f t="shared" si="2"/>
        <v>956.6943750000002</v>
      </c>
    </row>
    <row r="21" spans="1:7" ht="15" hidden="1" thickBot="1">
      <c r="A21" s="19" t="s">
        <v>25</v>
      </c>
      <c r="B21" s="58">
        <v>0.87</v>
      </c>
      <c r="C21" s="20">
        <f t="shared" si="0"/>
        <v>0.54201</v>
      </c>
      <c r="D21" s="17">
        <f t="shared" si="3"/>
        <v>1625</v>
      </c>
      <c r="E21" s="22">
        <f t="shared" si="1"/>
        <v>880.76625</v>
      </c>
      <c r="F21" s="17">
        <f t="shared" si="4"/>
        <v>0.9</v>
      </c>
      <c r="G21" s="23">
        <f t="shared" si="2"/>
        <v>792.689625</v>
      </c>
    </row>
    <row r="22" spans="1:7" ht="15" hidden="1" thickBot="1">
      <c r="A22" s="19" t="s">
        <v>26</v>
      </c>
      <c r="B22" s="58">
        <v>0.97</v>
      </c>
      <c r="C22" s="20">
        <f t="shared" si="0"/>
        <v>0.60431</v>
      </c>
      <c r="D22" s="17">
        <f t="shared" si="3"/>
        <v>1625</v>
      </c>
      <c r="E22" s="22">
        <f t="shared" si="1"/>
        <v>982.00375</v>
      </c>
      <c r="F22" s="17">
        <f t="shared" si="4"/>
        <v>0.9</v>
      </c>
      <c r="G22" s="23">
        <f t="shared" si="2"/>
        <v>883.803375</v>
      </c>
    </row>
    <row r="23" spans="1:7" ht="15" hidden="1" thickBot="1">
      <c r="A23" s="19" t="s">
        <v>27</v>
      </c>
      <c r="B23" s="58">
        <v>0.88</v>
      </c>
      <c r="C23" s="20">
        <f t="shared" si="0"/>
        <v>0.54824</v>
      </c>
      <c r="D23" s="17">
        <f t="shared" si="3"/>
        <v>1625</v>
      </c>
      <c r="E23" s="22">
        <f t="shared" si="1"/>
        <v>890.8899999999999</v>
      </c>
      <c r="F23" s="17">
        <f t="shared" si="4"/>
        <v>0.9</v>
      </c>
      <c r="G23" s="23">
        <f t="shared" si="2"/>
        <v>801.8009999999999</v>
      </c>
    </row>
    <row r="24" spans="1:7" ht="15" hidden="1" thickBot="1">
      <c r="A24" s="19" t="s">
        <v>28</v>
      </c>
      <c r="B24" s="58">
        <v>0.99</v>
      </c>
      <c r="C24" s="20">
        <f t="shared" si="0"/>
        <v>0.61677</v>
      </c>
      <c r="D24" s="17">
        <f t="shared" si="3"/>
        <v>1625</v>
      </c>
      <c r="E24" s="22">
        <f t="shared" si="1"/>
        <v>1002.25125</v>
      </c>
      <c r="F24" s="17">
        <f t="shared" si="4"/>
        <v>0.9</v>
      </c>
      <c r="G24" s="23">
        <f t="shared" si="2"/>
        <v>902.0261250000001</v>
      </c>
    </row>
    <row r="25" spans="1:7" ht="15" hidden="1" thickBot="1">
      <c r="A25" s="24" t="s">
        <v>29</v>
      </c>
      <c r="B25" s="25">
        <f>SUM(B13:B24)</f>
        <v>9.41</v>
      </c>
      <c r="C25" s="25"/>
      <c r="D25" s="26"/>
      <c r="E25" s="27">
        <f>SUM(E13:E24)</f>
        <v>9526.44875</v>
      </c>
      <c r="F25" s="26"/>
      <c r="G25" s="28">
        <f>SUM(G13:G24)</f>
        <v>8573.803875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Scottsdale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2.38</v>
      </c>
      <c r="C31" s="21">
        <f>$F$5</f>
        <v>0.75</v>
      </c>
      <c r="D31" s="33">
        <f aca="true" t="shared" si="5" ref="D31:D42">B31*C31</f>
        <v>1.785</v>
      </c>
      <c r="E31" s="20">
        <f aca="true" t="shared" si="6" ref="E31:E42">D31*0.623</f>
        <v>1.112055</v>
      </c>
      <c r="F31" s="34">
        <f aca="true" t="shared" si="7" ref="F31:F42">$F$7</f>
        <v>1200</v>
      </c>
      <c r="G31" s="23">
        <f aca="true" t="shared" si="8" ref="G31:G42">F31*E31</f>
        <v>1334.4660000000001</v>
      </c>
    </row>
    <row r="32" spans="1:7" ht="15" hidden="1" thickBot="1">
      <c r="A32" s="19" t="s">
        <v>18</v>
      </c>
      <c r="B32" s="58">
        <v>2.87</v>
      </c>
      <c r="C32" s="17">
        <f aca="true" t="shared" si="9" ref="C32:C42">$C$31</f>
        <v>0.75</v>
      </c>
      <c r="D32" s="33">
        <f t="shared" si="5"/>
        <v>2.1525</v>
      </c>
      <c r="E32" s="20">
        <f t="shared" si="6"/>
        <v>1.3410075</v>
      </c>
      <c r="F32" s="34">
        <f t="shared" si="7"/>
        <v>1200</v>
      </c>
      <c r="G32" s="23">
        <f t="shared" si="8"/>
        <v>1609.2089999999998</v>
      </c>
    </row>
    <row r="33" spans="1:7" ht="15" hidden="1" thickBot="1">
      <c r="A33" s="19" t="s">
        <v>19</v>
      </c>
      <c r="B33" s="58">
        <v>4.66</v>
      </c>
      <c r="C33" s="17">
        <f t="shared" si="9"/>
        <v>0.75</v>
      </c>
      <c r="D33" s="33">
        <f t="shared" si="5"/>
        <v>3.495</v>
      </c>
      <c r="E33" s="20">
        <f t="shared" si="6"/>
        <v>2.177385</v>
      </c>
      <c r="F33" s="34">
        <f t="shared" si="7"/>
        <v>1200</v>
      </c>
      <c r="G33" s="23">
        <f t="shared" si="8"/>
        <v>2612.862</v>
      </c>
    </row>
    <row r="34" spans="1:7" ht="15" hidden="1" thickBot="1">
      <c r="A34" s="19" t="s">
        <v>20</v>
      </c>
      <c r="B34" s="58">
        <v>6.38</v>
      </c>
      <c r="C34" s="17">
        <f t="shared" si="9"/>
        <v>0.75</v>
      </c>
      <c r="D34" s="33">
        <f t="shared" si="5"/>
        <v>4.785</v>
      </c>
      <c r="E34" s="20">
        <f t="shared" si="6"/>
        <v>2.981055</v>
      </c>
      <c r="F34" s="34">
        <f t="shared" si="7"/>
        <v>1200</v>
      </c>
      <c r="G34" s="23">
        <f t="shared" si="8"/>
        <v>3577.266</v>
      </c>
    </row>
    <row r="35" spans="1:7" ht="15" hidden="1" thickBot="1">
      <c r="A35" s="19" t="s">
        <v>21</v>
      </c>
      <c r="B35" s="58">
        <v>8.71</v>
      </c>
      <c r="C35" s="17">
        <f t="shared" si="9"/>
        <v>0.75</v>
      </c>
      <c r="D35" s="33">
        <f t="shared" si="5"/>
        <v>6.532500000000001</v>
      </c>
      <c r="E35" s="20">
        <f t="shared" si="6"/>
        <v>4.0697475</v>
      </c>
      <c r="F35" s="34">
        <f t="shared" si="7"/>
        <v>1200</v>
      </c>
      <c r="G35" s="23">
        <f t="shared" si="8"/>
        <v>4883.697</v>
      </c>
    </row>
    <row r="36" spans="1:7" ht="15" hidden="1" thickBot="1">
      <c r="A36" s="19" t="s">
        <v>22</v>
      </c>
      <c r="B36" s="58">
        <v>9.39</v>
      </c>
      <c r="C36" s="17">
        <f t="shared" si="9"/>
        <v>0.75</v>
      </c>
      <c r="D36" s="33">
        <f t="shared" si="5"/>
        <v>7.0425</v>
      </c>
      <c r="E36" s="20">
        <f t="shared" si="6"/>
        <v>4.3874775</v>
      </c>
      <c r="F36" s="34">
        <f t="shared" si="7"/>
        <v>1200</v>
      </c>
      <c r="G36" s="23">
        <f t="shared" si="8"/>
        <v>5264.973</v>
      </c>
    </row>
    <row r="37" spans="1:7" ht="15" hidden="1" thickBot="1">
      <c r="A37" s="19" t="s">
        <v>23</v>
      </c>
      <c r="B37" s="58">
        <v>9.02</v>
      </c>
      <c r="C37" s="17">
        <f t="shared" si="9"/>
        <v>0.75</v>
      </c>
      <c r="D37" s="33">
        <f t="shared" si="5"/>
        <v>6.765</v>
      </c>
      <c r="E37" s="20">
        <f t="shared" si="6"/>
        <v>4.214595</v>
      </c>
      <c r="F37" s="34">
        <f t="shared" si="7"/>
        <v>1200</v>
      </c>
      <c r="G37" s="23">
        <f t="shared" si="8"/>
        <v>5057.514</v>
      </c>
    </row>
    <row r="38" spans="1:7" ht="15" hidden="1" thickBot="1">
      <c r="A38" s="19" t="s">
        <v>24</v>
      </c>
      <c r="B38" s="58">
        <v>8.28</v>
      </c>
      <c r="C38" s="17">
        <f t="shared" si="9"/>
        <v>0.75</v>
      </c>
      <c r="D38" s="33">
        <f t="shared" si="5"/>
        <v>6.209999999999999</v>
      </c>
      <c r="E38" s="20">
        <f t="shared" si="6"/>
        <v>3.8688299999999995</v>
      </c>
      <c r="F38" s="34">
        <f t="shared" si="7"/>
        <v>1200</v>
      </c>
      <c r="G38" s="23">
        <f t="shared" si="8"/>
        <v>4642.596</v>
      </c>
    </row>
    <row r="39" spans="1:7" ht="15" hidden="1" thickBot="1">
      <c r="A39" s="19" t="s">
        <v>25</v>
      </c>
      <c r="B39" s="58">
        <v>6.6</v>
      </c>
      <c r="C39" s="17">
        <f t="shared" si="9"/>
        <v>0.75</v>
      </c>
      <c r="D39" s="33">
        <f t="shared" si="5"/>
        <v>4.949999999999999</v>
      </c>
      <c r="E39" s="20">
        <f t="shared" si="6"/>
        <v>3.0838499999999995</v>
      </c>
      <c r="F39" s="34">
        <f t="shared" si="7"/>
        <v>1200</v>
      </c>
      <c r="G39" s="23">
        <f t="shared" si="8"/>
        <v>3700.6199999999994</v>
      </c>
    </row>
    <row r="40" spans="1:7" ht="15" hidden="1" thickBot="1">
      <c r="A40" s="19" t="s">
        <v>26</v>
      </c>
      <c r="B40" s="58">
        <v>4.59</v>
      </c>
      <c r="C40" s="17">
        <f t="shared" si="9"/>
        <v>0.75</v>
      </c>
      <c r="D40" s="33">
        <f t="shared" si="5"/>
        <v>3.4425</v>
      </c>
      <c r="E40" s="20">
        <f t="shared" si="6"/>
        <v>2.1446775</v>
      </c>
      <c r="F40" s="34">
        <f t="shared" si="7"/>
        <v>1200</v>
      </c>
      <c r="G40" s="23">
        <f t="shared" si="8"/>
        <v>2573.613</v>
      </c>
    </row>
    <row r="41" spans="1:7" ht="15" hidden="1" thickBot="1">
      <c r="A41" s="19" t="s">
        <v>27</v>
      </c>
      <c r="B41" s="58">
        <v>2.75</v>
      </c>
      <c r="C41" s="17">
        <f t="shared" si="9"/>
        <v>0.75</v>
      </c>
      <c r="D41" s="33">
        <f t="shared" si="5"/>
        <v>2.0625</v>
      </c>
      <c r="E41" s="20">
        <f t="shared" si="6"/>
        <v>1.2849375</v>
      </c>
      <c r="F41" s="34">
        <f t="shared" si="7"/>
        <v>1200</v>
      </c>
      <c r="G41" s="23">
        <f t="shared" si="8"/>
        <v>1541.9250000000002</v>
      </c>
    </row>
    <row r="42" spans="1:7" ht="15" hidden="1" thickBot="1">
      <c r="A42" s="19" t="s">
        <v>28</v>
      </c>
      <c r="B42" s="58">
        <v>2.24</v>
      </c>
      <c r="C42" s="17">
        <f t="shared" si="9"/>
        <v>0.75</v>
      </c>
      <c r="D42" s="33">
        <f t="shared" si="5"/>
        <v>1.6800000000000002</v>
      </c>
      <c r="E42" s="20">
        <f t="shared" si="6"/>
        <v>1.04664</v>
      </c>
      <c r="F42" s="34">
        <f t="shared" si="7"/>
        <v>1200</v>
      </c>
      <c r="G42" s="23">
        <f t="shared" si="8"/>
        <v>1255.968</v>
      </c>
    </row>
    <row r="43" spans="1:7" ht="15" hidden="1" thickBot="1">
      <c r="A43" s="24" t="s">
        <v>29</v>
      </c>
      <c r="B43" s="26">
        <f>SUM(B31:B42)</f>
        <v>67.86999999999999</v>
      </c>
      <c r="C43" s="26"/>
      <c r="D43" s="35">
        <f>SUM(D31:D42)</f>
        <v>50.9025</v>
      </c>
      <c r="E43" s="25"/>
      <c r="F43" s="36"/>
      <c r="G43" s="28">
        <f>SUM(G31:G42)</f>
        <v>38054.709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Scottsdale,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920.248875</v>
      </c>
      <c r="C51" s="41">
        <f aca="true" t="shared" si="11" ref="C51:C62">G31</f>
        <v>1334.4660000000001</v>
      </c>
      <c r="D51" s="41">
        <f aca="true" t="shared" si="12" ref="D51:D62">B51-C51</f>
        <v>-414.2171250000001</v>
      </c>
      <c r="E51" s="41">
        <f>IF(0+D51&lt;0,0,IF(0+D51&gt;$F$6,$F$6,0+D51))</f>
        <v>0</v>
      </c>
      <c r="F51" s="42">
        <f>IF(D51&lt;0,ABS(D51),0)</f>
        <v>414.2171250000001</v>
      </c>
    </row>
    <row r="52" spans="1:6" ht="18" customHeight="1">
      <c r="A52" s="40" t="s">
        <v>18</v>
      </c>
      <c r="B52" s="41">
        <f t="shared" si="10"/>
        <v>965.8057500000001</v>
      </c>
      <c r="C52" s="41">
        <f t="shared" si="11"/>
        <v>1609.2089999999998</v>
      </c>
      <c r="D52" s="41">
        <f t="shared" si="12"/>
        <v>-643.4032499999997</v>
      </c>
      <c r="E52" s="41">
        <f aca="true" t="shared" si="13" ref="E52:E62">IF(E51+D52&lt;0,0,IF(E51+D52&gt;$F$6,$F$6,E51+D52))</f>
        <v>0</v>
      </c>
      <c r="F52" s="42">
        <f>IF(E51+D52&lt;0,ABS(D52+E51),0)</f>
        <v>643.4032499999997</v>
      </c>
    </row>
    <row r="53" spans="1:6" ht="18" customHeight="1">
      <c r="A53" s="40" t="s">
        <v>19</v>
      </c>
      <c r="B53" s="41">
        <f t="shared" si="10"/>
        <v>874.6919999999999</v>
      </c>
      <c r="C53" s="41">
        <f t="shared" si="11"/>
        <v>2612.862</v>
      </c>
      <c r="D53" s="41">
        <f t="shared" si="12"/>
        <v>-1738.17</v>
      </c>
      <c r="E53" s="41">
        <f t="shared" si="13"/>
        <v>0</v>
      </c>
      <c r="F53" s="42">
        <f aca="true" t="shared" si="14" ref="F53:F62">IF(E52+D53&lt;0,ABS(D53+E52),0)</f>
        <v>1738.17</v>
      </c>
    </row>
    <row r="54" spans="1:6" ht="18" customHeight="1">
      <c r="A54" s="40" t="s">
        <v>20</v>
      </c>
      <c r="B54" s="41">
        <f t="shared" si="10"/>
        <v>318.898125</v>
      </c>
      <c r="C54" s="41">
        <f t="shared" si="11"/>
        <v>3577.266</v>
      </c>
      <c r="D54" s="41">
        <f t="shared" si="12"/>
        <v>-3258.367875</v>
      </c>
      <c r="E54" s="41">
        <f t="shared" si="13"/>
        <v>0</v>
      </c>
      <c r="F54" s="42">
        <f t="shared" si="14"/>
        <v>3258.367875</v>
      </c>
    </row>
    <row r="55" spans="1:6" ht="18" customHeight="1">
      <c r="A55" s="40" t="s">
        <v>21</v>
      </c>
      <c r="B55" s="41">
        <f t="shared" si="10"/>
        <v>154.89337500000002</v>
      </c>
      <c r="C55" s="41">
        <f t="shared" si="11"/>
        <v>4883.697</v>
      </c>
      <c r="D55" s="41">
        <f t="shared" si="12"/>
        <v>-4728.8036250000005</v>
      </c>
      <c r="E55" s="41">
        <f t="shared" si="13"/>
        <v>0</v>
      </c>
      <c r="F55" s="42">
        <f t="shared" si="14"/>
        <v>4728.8036250000005</v>
      </c>
    </row>
    <row r="56" spans="1:6" ht="18" customHeight="1">
      <c r="A56" s="40" t="s">
        <v>22</v>
      </c>
      <c r="B56" s="41">
        <f t="shared" si="10"/>
        <v>100.22512499999999</v>
      </c>
      <c r="C56" s="41">
        <f t="shared" si="11"/>
        <v>5264.973</v>
      </c>
      <c r="D56" s="41">
        <f t="shared" si="12"/>
        <v>-5164.747875</v>
      </c>
      <c r="E56" s="41">
        <f t="shared" si="13"/>
        <v>0</v>
      </c>
      <c r="F56" s="42">
        <f t="shared" si="14"/>
        <v>5164.747875</v>
      </c>
    </row>
    <row r="57" spans="1:6" ht="18" customHeight="1">
      <c r="A57" s="40" t="s">
        <v>23</v>
      </c>
      <c r="B57" s="41">
        <f t="shared" si="10"/>
        <v>902.0261250000001</v>
      </c>
      <c r="C57" s="41">
        <f t="shared" si="11"/>
        <v>5057.514</v>
      </c>
      <c r="D57" s="41">
        <f t="shared" si="12"/>
        <v>-4155.487875</v>
      </c>
      <c r="E57" s="41">
        <f t="shared" si="13"/>
        <v>0</v>
      </c>
      <c r="F57" s="42">
        <f t="shared" si="14"/>
        <v>4155.487875</v>
      </c>
    </row>
    <row r="58" spans="1:6" ht="18" customHeight="1">
      <c r="A58" s="40" t="s">
        <v>24</v>
      </c>
      <c r="B58" s="41">
        <f t="shared" si="10"/>
        <v>956.6943750000002</v>
      </c>
      <c r="C58" s="41">
        <f t="shared" si="11"/>
        <v>4642.596</v>
      </c>
      <c r="D58" s="41">
        <f t="shared" si="12"/>
        <v>-3685.9016249999995</v>
      </c>
      <c r="E58" s="41">
        <f t="shared" si="13"/>
        <v>0</v>
      </c>
      <c r="F58" s="42">
        <f t="shared" si="14"/>
        <v>3685.9016249999995</v>
      </c>
    </row>
    <row r="59" spans="1:6" ht="18" customHeight="1">
      <c r="A59" s="40" t="s">
        <v>25</v>
      </c>
      <c r="B59" s="41">
        <f t="shared" si="10"/>
        <v>792.689625</v>
      </c>
      <c r="C59" s="41">
        <f t="shared" si="11"/>
        <v>3700.6199999999994</v>
      </c>
      <c r="D59" s="41">
        <f t="shared" si="12"/>
        <v>-2907.9303749999995</v>
      </c>
      <c r="E59" s="41">
        <f t="shared" si="13"/>
        <v>0</v>
      </c>
      <c r="F59" s="42">
        <f t="shared" si="14"/>
        <v>2907.9303749999995</v>
      </c>
    </row>
    <row r="60" spans="1:6" ht="18" customHeight="1">
      <c r="A60" s="40" t="s">
        <v>26</v>
      </c>
      <c r="B60" s="41">
        <f t="shared" si="10"/>
        <v>883.803375</v>
      </c>
      <c r="C60" s="41">
        <f t="shared" si="11"/>
        <v>2573.613</v>
      </c>
      <c r="D60" s="41">
        <f t="shared" si="12"/>
        <v>-1689.8096249999999</v>
      </c>
      <c r="E60" s="41">
        <f t="shared" si="13"/>
        <v>0</v>
      </c>
      <c r="F60" s="42">
        <f t="shared" si="14"/>
        <v>1689.8096249999999</v>
      </c>
    </row>
    <row r="61" spans="1:6" ht="18" customHeight="1">
      <c r="A61" s="40" t="s">
        <v>27</v>
      </c>
      <c r="B61" s="41">
        <f t="shared" si="10"/>
        <v>801.8009999999999</v>
      </c>
      <c r="C61" s="41">
        <f t="shared" si="11"/>
        <v>1541.9250000000002</v>
      </c>
      <c r="D61" s="41">
        <f t="shared" si="12"/>
        <v>-740.1240000000003</v>
      </c>
      <c r="E61" s="41">
        <f t="shared" si="13"/>
        <v>0</v>
      </c>
      <c r="F61" s="42">
        <f t="shared" si="14"/>
        <v>740.1240000000003</v>
      </c>
    </row>
    <row r="62" spans="1:6" ht="18" customHeight="1">
      <c r="A62" s="40" t="s">
        <v>28</v>
      </c>
      <c r="B62" s="41">
        <f t="shared" si="10"/>
        <v>902.0261250000001</v>
      </c>
      <c r="C62" s="41">
        <f t="shared" si="11"/>
        <v>1255.968</v>
      </c>
      <c r="D62" s="41">
        <f t="shared" si="12"/>
        <v>-353.941875</v>
      </c>
      <c r="E62" s="41">
        <f t="shared" si="13"/>
        <v>0</v>
      </c>
      <c r="F62" s="42">
        <f t="shared" si="14"/>
        <v>353.941875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920.248875</v>
      </c>
      <c r="C64" s="41">
        <f aca="true" t="shared" si="16" ref="C64:C75">G31</f>
        <v>1334.4660000000001</v>
      </c>
      <c r="D64" s="41">
        <f aca="true" t="shared" si="17" ref="D64:D75">B64-C64</f>
        <v>-414.2171250000001</v>
      </c>
      <c r="E64" s="41">
        <f>IF(E62+D64&lt;0,0,IF(E62+D64&gt;$F$6,$F$6,D64+E62))</f>
        <v>0</v>
      </c>
      <c r="F64" s="42">
        <f>IF(E62+D64&lt;0,ABS(D64+E62),0)</f>
        <v>414.2171250000001</v>
      </c>
    </row>
    <row r="65" spans="1:6" ht="18" customHeight="1">
      <c r="A65" s="40" t="s">
        <v>18</v>
      </c>
      <c r="B65" s="41">
        <f t="shared" si="15"/>
        <v>965.8057500000001</v>
      </c>
      <c r="C65" s="41">
        <f t="shared" si="16"/>
        <v>1609.2089999999998</v>
      </c>
      <c r="D65" s="41">
        <f t="shared" si="17"/>
        <v>-643.4032499999997</v>
      </c>
      <c r="E65" s="41">
        <f aca="true" t="shared" si="18" ref="E65:E75">IF(E64+D65&lt;0,0,IF(E64+D65&gt;$F$6,$F$6,D65+E64))</f>
        <v>0</v>
      </c>
      <c r="F65" s="42">
        <f>IF(E64+D65&lt;0,ABS(D65+E64),0)</f>
        <v>643.4032499999997</v>
      </c>
    </row>
    <row r="66" spans="1:6" ht="18" customHeight="1">
      <c r="A66" s="40" t="s">
        <v>19</v>
      </c>
      <c r="B66" s="41">
        <f t="shared" si="15"/>
        <v>874.6919999999999</v>
      </c>
      <c r="C66" s="41">
        <f t="shared" si="16"/>
        <v>2612.862</v>
      </c>
      <c r="D66" s="41">
        <f t="shared" si="17"/>
        <v>-1738.17</v>
      </c>
      <c r="E66" s="41">
        <f t="shared" si="18"/>
        <v>0</v>
      </c>
      <c r="F66" s="42">
        <f aca="true" t="shared" si="19" ref="F66:F75">IF(E65+D66&lt;0,ABS(D66+E65),0)</f>
        <v>1738.17</v>
      </c>
    </row>
    <row r="67" spans="1:6" ht="18" customHeight="1">
      <c r="A67" s="40" t="s">
        <v>20</v>
      </c>
      <c r="B67" s="41">
        <f t="shared" si="15"/>
        <v>318.898125</v>
      </c>
      <c r="C67" s="41">
        <f t="shared" si="16"/>
        <v>3577.266</v>
      </c>
      <c r="D67" s="41">
        <f t="shared" si="17"/>
        <v>-3258.367875</v>
      </c>
      <c r="E67" s="41">
        <f t="shared" si="18"/>
        <v>0</v>
      </c>
      <c r="F67" s="42">
        <f t="shared" si="19"/>
        <v>3258.367875</v>
      </c>
    </row>
    <row r="68" spans="1:6" ht="18" customHeight="1">
      <c r="A68" s="40" t="s">
        <v>21</v>
      </c>
      <c r="B68" s="41">
        <f t="shared" si="15"/>
        <v>154.89337500000002</v>
      </c>
      <c r="C68" s="41">
        <f t="shared" si="16"/>
        <v>4883.697</v>
      </c>
      <c r="D68" s="41">
        <f t="shared" si="17"/>
        <v>-4728.8036250000005</v>
      </c>
      <c r="E68" s="41">
        <f t="shared" si="18"/>
        <v>0</v>
      </c>
      <c r="F68" s="42">
        <f t="shared" si="19"/>
        <v>4728.8036250000005</v>
      </c>
    </row>
    <row r="69" spans="1:7" ht="18" customHeight="1">
      <c r="A69" s="40" t="s">
        <v>22</v>
      </c>
      <c r="B69" s="41">
        <f t="shared" si="15"/>
        <v>100.22512499999999</v>
      </c>
      <c r="C69" s="41">
        <f t="shared" si="16"/>
        <v>5264.973</v>
      </c>
      <c r="D69" s="41">
        <f t="shared" si="17"/>
        <v>-5164.747875</v>
      </c>
      <c r="E69" s="54">
        <f t="shared" si="18"/>
        <v>0</v>
      </c>
      <c r="F69" s="55">
        <f t="shared" si="19"/>
        <v>5164.747875</v>
      </c>
      <c r="G69" s="12"/>
    </row>
    <row r="70" spans="1:6" ht="18" customHeight="1">
      <c r="A70" s="40" t="s">
        <v>23</v>
      </c>
      <c r="B70" s="41">
        <f t="shared" si="15"/>
        <v>902.0261250000001</v>
      </c>
      <c r="C70" s="41">
        <f t="shared" si="16"/>
        <v>5057.514</v>
      </c>
      <c r="D70" s="41">
        <f t="shared" si="17"/>
        <v>-4155.487875</v>
      </c>
      <c r="E70" s="41">
        <f t="shared" si="18"/>
        <v>0</v>
      </c>
      <c r="F70" s="42">
        <f t="shared" si="19"/>
        <v>4155.487875</v>
      </c>
    </row>
    <row r="71" spans="1:6" ht="18" customHeight="1">
      <c r="A71" s="40" t="s">
        <v>24</v>
      </c>
      <c r="B71" s="41">
        <f t="shared" si="15"/>
        <v>956.6943750000002</v>
      </c>
      <c r="C71" s="41">
        <f t="shared" si="16"/>
        <v>4642.596</v>
      </c>
      <c r="D71" s="41">
        <f t="shared" si="17"/>
        <v>-3685.9016249999995</v>
      </c>
      <c r="E71" s="41">
        <f t="shared" si="18"/>
        <v>0</v>
      </c>
      <c r="F71" s="42">
        <f t="shared" si="19"/>
        <v>3685.9016249999995</v>
      </c>
    </row>
    <row r="72" spans="1:6" ht="18" customHeight="1">
      <c r="A72" s="40" t="s">
        <v>25</v>
      </c>
      <c r="B72" s="41">
        <f t="shared" si="15"/>
        <v>792.689625</v>
      </c>
      <c r="C72" s="41">
        <f t="shared" si="16"/>
        <v>3700.6199999999994</v>
      </c>
      <c r="D72" s="41">
        <f t="shared" si="17"/>
        <v>-2907.9303749999995</v>
      </c>
      <c r="E72" s="41">
        <f t="shared" si="18"/>
        <v>0</v>
      </c>
      <c r="F72" s="42">
        <f t="shared" si="19"/>
        <v>2907.9303749999995</v>
      </c>
    </row>
    <row r="73" spans="1:6" ht="18" customHeight="1">
      <c r="A73" s="40" t="s">
        <v>26</v>
      </c>
      <c r="B73" s="41">
        <f t="shared" si="15"/>
        <v>883.803375</v>
      </c>
      <c r="C73" s="41">
        <f t="shared" si="16"/>
        <v>2573.613</v>
      </c>
      <c r="D73" s="41">
        <f t="shared" si="17"/>
        <v>-1689.8096249999999</v>
      </c>
      <c r="E73" s="41">
        <f t="shared" si="18"/>
        <v>0</v>
      </c>
      <c r="F73" s="42">
        <f t="shared" si="19"/>
        <v>1689.8096249999999</v>
      </c>
    </row>
    <row r="74" spans="1:6" ht="18" customHeight="1">
      <c r="A74" s="40" t="s">
        <v>27</v>
      </c>
      <c r="B74" s="41">
        <f t="shared" si="15"/>
        <v>801.8009999999999</v>
      </c>
      <c r="C74" s="41">
        <f t="shared" si="16"/>
        <v>1541.9250000000002</v>
      </c>
      <c r="D74" s="41">
        <f t="shared" si="17"/>
        <v>-740.1240000000003</v>
      </c>
      <c r="E74" s="41">
        <f t="shared" si="18"/>
        <v>0</v>
      </c>
      <c r="F74" s="42">
        <f t="shared" si="19"/>
        <v>740.1240000000003</v>
      </c>
    </row>
    <row r="75" spans="1:6" ht="18" customHeight="1" thickBot="1">
      <c r="A75" s="43" t="s">
        <v>28</v>
      </c>
      <c r="B75" s="44">
        <f t="shared" si="15"/>
        <v>902.0261250000001</v>
      </c>
      <c r="C75" s="44">
        <f t="shared" si="16"/>
        <v>1255.968</v>
      </c>
      <c r="D75" s="44">
        <f t="shared" si="17"/>
        <v>-353.941875</v>
      </c>
      <c r="E75" s="44">
        <f t="shared" si="18"/>
        <v>0</v>
      </c>
      <c r="F75" s="57">
        <f t="shared" si="19"/>
        <v>353.941875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2010-02-16T15:20:18Z</dcterms:modified>
  <cp:category/>
  <cp:version/>
  <cp:contentType/>
  <cp:contentStatus/>
</cp:coreProperties>
</file>